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65" windowWidth="11355" windowHeight="7875"/>
  </bookViews>
  <sheets>
    <sheet name="Zadání" sheetId="5" r:id="rId1"/>
    <sheet name="Prodej" sheetId="6" r:id="rId2"/>
    <sheet name="Přehled" sheetId="7" r:id="rId3"/>
    <sheet name="Trend" sheetId="9" r:id="rId4"/>
  </sheets>
  <calcPr calcId="145621"/>
</workbook>
</file>

<file path=xl/calcChain.xml><?xml version="1.0" encoding="utf-8"?>
<calcChain xmlns="http://schemas.openxmlformats.org/spreadsheetml/2006/main">
  <c r="B1" i="9" l="1"/>
  <c r="C1" i="9"/>
  <c r="A2" i="9"/>
  <c r="A3" i="9"/>
  <c r="A4" i="9"/>
  <c r="A5" i="9"/>
  <c r="A6" i="9"/>
  <c r="A7" i="9"/>
  <c r="A8" i="9"/>
  <c r="A9" i="9"/>
  <c r="A10" i="9"/>
  <c r="A11" i="9"/>
  <c r="A12" i="9"/>
  <c r="A13" i="9"/>
  <c r="A1" i="9"/>
  <c r="N13" i="6"/>
  <c r="N14" i="6"/>
  <c r="N15" i="6"/>
  <c r="N16" i="6"/>
  <c r="N17" i="6"/>
  <c r="N18" i="6"/>
  <c r="N12" i="6"/>
  <c r="C19" i="6"/>
  <c r="B3" i="7" s="1"/>
  <c r="B3" i="9" s="1"/>
  <c r="D19" i="6"/>
  <c r="B4" i="7" s="1"/>
  <c r="B4" i="9" s="1"/>
  <c r="E19" i="6"/>
  <c r="B5" i="7" s="1"/>
  <c r="B5" i="9" s="1"/>
  <c r="F19" i="6"/>
  <c r="B6" i="7" s="1"/>
  <c r="B6" i="9" s="1"/>
  <c r="G19" i="6"/>
  <c r="B7" i="7" s="1"/>
  <c r="B7" i="9" s="1"/>
  <c r="H19" i="6"/>
  <c r="B8" i="7" s="1"/>
  <c r="B8" i="9" s="1"/>
  <c r="I19" i="6"/>
  <c r="B9" i="7" s="1"/>
  <c r="B9" i="9" s="1"/>
  <c r="J19" i="6"/>
  <c r="B10" i="7" s="1"/>
  <c r="B10" i="9" s="1"/>
  <c r="K19" i="6"/>
  <c r="B11" i="7" s="1"/>
  <c r="B11" i="9" s="1"/>
  <c r="L19" i="6"/>
  <c r="B12" i="7" s="1"/>
  <c r="B12" i="9" s="1"/>
  <c r="M19" i="6"/>
  <c r="B13" i="7" s="1"/>
  <c r="B13" i="9" s="1"/>
  <c r="B19" i="6"/>
  <c r="B2" i="7" s="1"/>
  <c r="B2" i="9" s="1"/>
  <c r="C22" i="6"/>
  <c r="D22" i="6"/>
  <c r="D29" i="6" s="1"/>
  <c r="C4" i="7" s="1"/>
  <c r="C4" i="9" s="1"/>
  <c r="E22" i="6"/>
  <c r="E29" i="6" s="1"/>
  <c r="C5" i="7" s="1"/>
  <c r="C5" i="9" s="1"/>
  <c r="F22" i="6"/>
  <c r="F29" i="6" s="1"/>
  <c r="C6" i="7" s="1"/>
  <c r="C6" i="9" s="1"/>
  <c r="G22" i="6"/>
  <c r="G29" i="6" s="1"/>
  <c r="C7" i="7" s="1"/>
  <c r="C7" i="9" s="1"/>
  <c r="H22" i="6"/>
  <c r="H29" i="6" s="1"/>
  <c r="C8" i="7" s="1"/>
  <c r="C8" i="9" s="1"/>
  <c r="I22" i="6"/>
  <c r="I29" i="6" s="1"/>
  <c r="C9" i="7" s="1"/>
  <c r="C9" i="9" s="1"/>
  <c r="J22" i="6"/>
  <c r="J29" i="6" s="1"/>
  <c r="C10" i="7" s="1"/>
  <c r="C10" i="9" s="1"/>
  <c r="K22" i="6"/>
  <c r="K29" i="6" s="1"/>
  <c r="C11" i="7" s="1"/>
  <c r="C11" i="9" s="1"/>
  <c r="L22" i="6"/>
  <c r="L29" i="6" s="1"/>
  <c r="C12" i="7" s="1"/>
  <c r="C12" i="9" s="1"/>
  <c r="M22" i="6"/>
  <c r="M29" i="6" s="1"/>
  <c r="C13" i="7" s="1"/>
  <c r="C13" i="9" s="1"/>
  <c r="C23" i="6"/>
  <c r="C29" i="6" s="1"/>
  <c r="C3" i="7" s="1"/>
  <c r="C3" i="9" s="1"/>
  <c r="D23" i="6"/>
  <c r="E23" i="6"/>
  <c r="F23" i="6"/>
  <c r="G23" i="6"/>
  <c r="H23" i="6"/>
  <c r="I23" i="6"/>
  <c r="J23" i="6"/>
  <c r="K23" i="6"/>
  <c r="L23" i="6"/>
  <c r="M23" i="6"/>
  <c r="C24" i="6"/>
  <c r="D24" i="6"/>
  <c r="N24" i="6" s="1"/>
  <c r="E24" i="6"/>
  <c r="F24" i="6"/>
  <c r="G24" i="6"/>
  <c r="H24" i="6"/>
  <c r="I24" i="6"/>
  <c r="J24" i="6"/>
  <c r="K24" i="6"/>
  <c r="L24" i="6"/>
  <c r="M24" i="6"/>
  <c r="C25" i="6"/>
  <c r="D25" i="6"/>
  <c r="E25" i="6"/>
  <c r="F25" i="6"/>
  <c r="G25" i="6"/>
  <c r="H25" i="6"/>
  <c r="I25" i="6"/>
  <c r="J25" i="6"/>
  <c r="K25" i="6"/>
  <c r="L25" i="6"/>
  <c r="M25" i="6"/>
  <c r="C26" i="6"/>
  <c r="D26" i="6"/>
  <c r="N26" i="6" s="1"/>
  <c r="E26" i="6"/>
  <c r="F26" i="6"/>
  <c r="G26" i="6"/>
  <c r="H26" i="6"/>
  <c r="I26" i="6"/>
  <c r="J26" i="6"/>
  <c r="K26" i="6"/>
  <c r="L26" i="6"/>
  <c r="M26" i="6"/>
  <c r="C27" i="6"/>
  <c r="D27" i="6"/>
  <c r="E27" i="6"/>
  <c r="F27" i="6"/>
  <c r="G27" i="6"/>
  <c r="H27" i="6"/>
  <c r="I27" i="6"/>
  <c r="J27" i="6"/>
  <c r="K27" i="6"/>
  <c r="L27" i="6"/>
  <c r="M27" i="6"/>
  <c r="C28" i="6"/>
  <c r="D28" i="6"/>
  <c r="N28" i="6" s="1"/>
  <c r="E28" i="6"/>
  <c r="F28" i="6"/>
  <c r="G28" i="6"/>
  <c r="H28" i="6"/>
  <c r="I28" i="6"/>
  <c r="J28" i="6"/>
  <c r="K28" i="6"/>
  <c r="L28" i="6"/>
  <c r="M28" i="6"/>
  <c r="B23" i="6"/>
  <c r="N23" i="6" s="1"/>
  <c r="B24" i="6"/>
  <c r="B25" i="6"/>
  <c r="N25" i="6" s="1"/>
  <c r="B26" i="6"/>
  <c r="B27" i="6"/>
  <c r="N27" i="6" s="1"/>
  <c r="B28" i="6"/>
  <c r="B22" i="6"/>
  <c r="N22" i="6" s="1"/>
  <c r="B29" i="6" l="1"/>
  <c r="C2" i="7" s="1"/>
  <c r="C2" i="9" s="1"/>
  <c r="B14" i="9"/>
  <c r="B15" i="9" s="1"/>
  <c r="B16" i="9" s="1"/>
  <c r="B14" i="7"/>
  <c r="D9" i="7" l="1"/>
  <c r="D13" i="7"/>
  <c r="D3" i="7"/>
  <c r="D2" i="7"/>
  <c r="D7" i="7"/>
  <c r="D4" i="7"/>
  <c r="D11" i="7"/>
  <c r="D6" i="7"/>
  <c r="D12" i="7"/>
  <c r="C14" i="7"/>
  <c r="D5" i="7"/>
  <c r="D10" i="7"/>
  <c r="D8" i="7"/>
</calcChain>
</file>

<file path=xl/sharedStrings.xml><?xml version="1.0" encoding="utf-8"?>
<sst xmlns="http://schemas.openxmlformats.org/spreadsheetml/2006/main" count="48" uniqueCount="25">
  <si>
    <t>kamenivo hrubé</t>
  </si>
  <si>
    <t>písek kopaný</t>
  </si>
  <si>
    <t>písek říční</t>
  </si>
  <si>
    <t>písek maltový</t>
  </si>
  <si>
    <t>písek betonový</t>
  </si>
  <si>
    <t>štěrk 4-8</t>
  </si>
  <si>
    <t>štěrk 8-16</t>
  </si>
  <si>
    <t>Množství v tunách</t>
  </si>
  <si>
    <t>Ceník</t>
  </si>
  <si>
    <t>Celkem</t>
  </si>
  <si>
    <t>Průměr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</si>
  <si>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</si>
  <si>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</si>
  <si>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</si>
  <si>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</si>
  <si>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</si>
  <si>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</si>
  <si>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</si>
  <si>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</si>
  <si>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</si>
  <si>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</si>
  <si>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</si>
  <si>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</si>
  <si>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Cena celkem</t>
  </si>
  <si>
    <t>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</si>
</sst>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\ &quot;Kč&quot;"/>
    <numFmt numFmtId="165" formatCode="mmmm\ yyyy"/>
    <numFmt numFmtId="166" formatCode="#,##0&quot; t&quot;"/>
  </numFmts>
  <fonts count="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D4B7"/>
        <bgColor indexed="64"/>
      </patternFill>
    </fill>
    <fill>
      <patternFill patternType="solid">
        <fgColor rgb="FFFFEBDD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3" fillId="3" borderId="0" xfId="0" applyFont="1" applyFill="1"/>
    <xf numFmtId="0" fontId="0" fillId="4" borderId="0" xfId="0" applyFill="1"/>
    <xf numFmtId="164" fontId="0" fillId="0" borderId="0" xfId="1" applyNumberFormat="1" applyFont="1"/>
    <xf numFmtId="164" fontId="3" fillId="3" borderId="0" xfId="0" applyNumberFormat="1" applyFont="1" applyFill="1"/>
    <xf numFmtId="166" fontId="0" fillId="0" borderId="0" xfId="1" applyNumberFormat="1" applyFont="1"/>
    <xf numFmtId="166" fontId="0" fillId="4" borderId="0" xfId="1" applyNumberFormat="1" applyFont="1" applyFill="1"/>
    <xf numFmtId="166" fontId="3" fillId="3" borderId="0" xfId="0" applyNumberFormat="1" applyFont="1" applyFill="1"/>
    <xf numFmtId="0" fontId="3" fillId="3" borderId="0" xfId="0" applyFont="1" applyFill="1" applyAlignment="1">
      <alignment vertical="center" wrapText="1"/>
    </xf>
    <xf numFmtId="165" fontId="3" fillId="3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1" fillId="4" borderId="0" xfId="0" applyFont="1" applyFill="1"/>
    <xf numFmtId="0" fontId="4" fillId="3" borderId="0" xfId="0" applyFont="1" applyFill="1" applyAlignment="1">
      <alignment vertical="center"/>
    </xf>
    <xf numFmtId="166" fontId="4" fillId="3" borderId="0" xfId="0" applyNumberFormat="1" applyFont="1" applyFill="1" applyAlignment="1">
      <alignment vertical="center" wrapText="1"/>
    </xf>
    <xf numFmtId="164" fontId="4" fillId="3" borderId="0" xfId="0" applyNumberFormat="1" applyFont="1" applyFill="1" applyAlignment="1">
      <alignment vertical="center" wrapText="1"/>
    </xf>
    <xf numFmtId="0" fontId="6" fillId="0" borderId="0" xfId="0" applyFont="1"/>
    <xf numFmtId="164" fontId="6" fillId="0" borderId="0" xfId="0" applyNumberFormat="1" applyFont="1"/>
    <xf numFmtId="166" fontId="0" fillId="2" borderId="0" xfId="1" applyNumberFormat="1" applyFont="1" applyFill="1"/>
    <xf numFmtId="164" fontId="0" fillId="5" borderId="0" xfId="1" applyNumberFormat="1" applyFont="1" applyFill="1"/>
    <xf numFmtId="166" fontId="0" fillId="5" borderId="0" xfId="1" applyNumberFormat="1" applyFont="1" applyFill="1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E5F3F7"/>
      <color rgb="FFFFEBDD"/>
      <color rgb="FFFFD4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Cena celkem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Přehled!$C$1</c:f>
              <c:strCache>
                <c:ptCount val="1"/>
                <c:pt idx="0">
                  <c:v>Cena celkem</c:v>
                </c:pt>
              </c:strCache>
            </c:strRef>
          </c:tx>
          <c:invertIfNegative val="0"/>
          <c:dLbls>
            <c:numFmt formatCode="#,##0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Přehled!$A$2:$A$13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Přehled!$C$2:$C$13</c:f>
              <c:numCache>
                <c:formatCode>#,##0\ "Kč"</c:formatCode>
                <c:ptCount val="12"/>
                <c:pt idx="0">
                  <c:v>5776790</c:v>
                </c:pt>
                <c:pt idx="1">
                  <c:v>6144386</c:v>
                </c:pt>
                <c:pt idx="2">
                  <c:v>7587197</c:v>
                </c:pt>
                <c:pt idx="3">
                  <c:v>5709080</c:v>
                </c:pt>
                <c:pt idx="4">
                  <c:v>8320017</c:v>
                </c:pt>
                <c:pt idx="5">
                  <c:v>7568694</c:v>
                </c:pt>
                <c:pt idx="6">
                  <c:v>7318548</c:v>
                </c:pt>
                <c:pt idx="7">
                  <c:v>8614981</c:v>
                </c:pt>
                <c:pt idx="8">
                  <c:v>10294814</c:v>
                </c:pt>
                <c:pt idx="9">
                  <c:v>7901450</c:v>
                </c:pt>
                <c:pt idx="10">
                  <c:v>7225537</c:v>
                </c:pt>
                <c:pt idx="11">
                  <c:v>6321424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544064"/>
        <c:axId val="185558528"/>
      </c:barChart>
      <c:lineChart>
        <c:grouping val="standard"/>
        <c:varyColors val="0"/>
        <c:ser>
          <c:idx val="2"/>
          <c:order val="1"/>
          <c:tx>
            <c:strRef>
              <c:f>Přehled!$D$1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Přehled!$A$2:$A$13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Přehled!$D$2:$D$13</c:f>
              <c:numCache>
                <c:formatCode>#,##0\ "Kč"</c:formatCode>
                <c:ptCount val="12"/>
                <c:pt idx="0">
                  <c:v>7398576.5</c:v>
                </c:pt>
                <c:pt idx="1">
                  <c:v>7398576.5</c:v>
                </c:pt>
                <c:pt idx="2">
                  <c:v>7398576.5</c:v>
                </c:pt>
                <c:pt idx="3">
                  <c:v>7398576.5</c:v>
                </c:pt>
                <c:pt idx="4">
                  <c:v>7398576.5</c:v>
                </c:pt>
                <c:pt idx="5">
                  <c:v>7398576.5</c:v>
                </c:pt>
                <c:pt idx="6">
                  <c:v>7398576.5</c:v>
                </c:pt>
                <c:pt idx="7">
                  <c:v>7398576.5</c:v>
                </c:pt>
                <c:pt idx="8">
                  <c:v>7398576.5</c:v>
                </c:pt>
                <c:pt idx="9">
                  <c:v>7398576.5</c:v>
                </c:pt>
                <c:pt idx="10">
                  <c:v>7398576.5</c:v>
                </c:pt>
                <c:pt idx="11">
                  <c:v>7398576.5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44064"/>
        <c:axId val="185558528"/>
      </c:lineChart>
      <c:catAx>
        <c:axId val="185544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85558528"/>
        <c:crosses val="autoZero"/>
        <c:auto val="1"/>
        <c:lblAlgn val="ctr"/>
        <c:lblOffset val="100"/>
        <c:noMultiLvlLbl val="0"/>
      </c:catAx>
      <c:valAx>
        <c:axId val="185558528"/>
        <c:scaling>
          <c:orientation val="minMax"/>
        </c:scaling>
        <c:delete val="0"/>
        <c:axPos val="l"/>
        <c:majorGridlines/>
        <c:numFmt formatCode="#,##0\ &quot;Kč&quot;" sourceLinked="1"/>
        <c:majorTickMark val="out"/>
        <c:minorTickMark val="none"/>
        <c:tickLblPos val="nextTo"/>
        <c:crossAx val="185544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Vývoj prodeje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Trend!$B$1</c:f>
              <c:strCache>
                <c:ptCount val="1"/>
                <c:pt idx="0">
                  <c:v>Množství v tunách</c:v>
                </c:pt>
              </c:strCache>
            </c:strRef>
          </c:tx>
          <c:invertIfNegative val="0"/>
          <c:cat>
            <c:strRef>
              <c:f>Trend!$A$2:$A$16</c:f>
              <c:strCache>
                <c:ptCount val="1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leden</c:v>
                </c:pt>
                <c:pt idx="13">
                  <c:v>únor</c:v>
                </c:pt>
                <c:pt idx="14">
                  <c:v>březen</c:v>
                </c:pt>
              </c:strCache>
            </c:strRef>
          </c:cat>
          <c:val>
            <c:numRef>
              <c:f>Trend!$B$2:$B$13</c:f>
              <c:numCache>
                <c:formatCode>#,##0" t"</c:formatCode>
                <c:ptCount val="12"/>
                <c:pt idx="0">
                  <c:v>22004</c:v>
                </c:pt>
                <c:pt idx="1">
                  <c:v>23301</c:v>
                </c:pt>
                <c:pt idx="2">
                  <c:v>28922</c:v>
                </c:pt>
                <c:pt idx="3">
                  <c:v>21094</c:v>
                </c:pt>
                <c:pt idx="4">
                  <c:v>30250</c:v>
                </c:pt>
                <c:pt idx="5">
                  <c:v>28471</c:v>
                </c:pt>
                <c:pt idx="6">
                  <c:v>27850</c:v>
                </c:pt>
                <c:pt idx="7">
                  <c:v>32515</c:v>
                </c:pt>
                <c:pt idx="8">
                  <c:v>37020</c:v>
                </c:pt>
                <c:pt idx="9">
                  <c:v>30073</c:v>
                </c:pt>
                <c:pt idx="10">
                  <c:v>27063</c:v>
                </c:pt>
                <c:pt idx="11">
                  <c:v>23559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617088"/>
        <c:axId val="193106304"/>
      </c:barChart>
      <c:lineChart>
        <c:grouping val="standard"/>
        <c:varyColors val="0"/>
        <c:ser>
          <c:idx val="1"/>
          <c:order val="1"/>
          <c:tx>
            <c:v>Vývoj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Lbls>
            <c:numFmt formatCode="#,##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Trend!$A$2:$A$16</c:f>
              <c:strCache>
                <c:ptCount val="1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leden</c:v>
                </c:pt>
                <c:pt idx="13">
                  <c:v>únor</c:v>
                </c:pt>
                <c:pt idx="14">
                  <c:v>březen</c:v>
                </c:pt>
              </c:strCache>
            </c:strRef>
          </c:cat>
          <c:val>
            <c:numRef>
              <c:f>Trend!$B$2:$B$16</c:f>
              <c:numCache>
                <c:formatCode>#,##0" t"</c:formatCode>
                <c:ptCount val="15"/>
                <c:pt idx="0">
                  <c:v>22004</c:v>
                </c:pt>
                <c:pt idx="1">
                  <c:v>23301</c:v>
                </c:pt>
                <c:pt idx="2">
                  <c:v>28922</c:v>
                </c:pt>
                <c:pt idx="3">
                  <c:v>21094</c:v>
                </c:pt>
                <c:pt idx="4">
                  <c:v>30250</c:v>
                </c:pt>
                <c:pt idx="5">
                  <c:v>28471</c:v>
                </c:pt>
                <c:pt idx="6">
                  <c:v>27850</c:v>
                </c:pt>
                <c:pt idx="7">
                  <c:v>32515</c:v>
                </c:pt>
                <c:pt idx="8">
                  <c:v>37020</c:v>
                </c:pt>
                <c:pt idx="9">
                  <c:v>30073</c:v>
                </c:pt>
                <c:pt idx="10">
                  <c:v>27063</c:v>
                </c:pt>
                <c:pt idx="11">
                  <c:v>23559</c:v>
                </c:pt>
                <c:pt idx="12">
                  <c:v>24891.75641025641</c:v>
                </c:pt>
                <c:pt idx="13">
                  <c:v>25626.282192166811</c:v>
                </c:pt>
                <c:pt idx="14">
                  <c:v>26080.988628587529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17088"/>
        <c:axId val="193106304"/>
      </c:lineChart>
      <c:catAx>
        <c:axId val="192617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93106304"/>
        <c:crosses val="autoZero"/>
        <c:auto val="1"/>
        <c:lblAlgn val="ctr"/>
        <c:lblOffset val="100"/>
        <c:noMultiLvlLbl val="0"/>
      </c:catAx>
      <c:valAx>
        <c:axId val="193106304"/>
        <c:scaling>
          <c:orientation val="minMax"/>
        </c:scaling>
        <c:delete val="0"/>
        <c:axPos val="l"/>
        <c:majorGridlines/>
        <c:numFmt formatCode="#,##0&quot; t&quot;" sourceLinked="1"/>
        <c:majorTickMark val="out"/>
        <c:minorTickMark val="none"/>
        <c:tickLblPos val="nextTo"/>
        <c:crossAx val="192617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9</xdr:col>
      <xdr:colOff>466725</xdr:colOff>
      <xdr:row>12</xdr:row>
      <xdr:rowOff>114301</xdr:rowOff>
    </xdr:to>
    <xdr:sp macro="" textlink="">
      <xdr:nvSpPr>
        <xdr:cNvPr id="2" name="TextovéPole 1"/>
        <xdr:cNvSpPr txBox="1"/>
      </xdr:nvSpPr>
      <xdr:spPr>
        <a:xfrm>
          <a:off x="0" y="1"/>
          <a:ext cx="5953125" cy="2057400"/>
        </a:xfrm>
        <a:prstGeom prst="rect">
          <a:avLst/>
        </a:prstGeom>
        <a:solidFill>
          <a:srgbClr val="E5F3F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300" b="1" baseline="0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rPr>
            <a:t>Zadání</a:t>
          </a:r>
          <a:endParaRPr lang="cs-CZ" sz="1050" b="1" baseline="0">
            <a:solidFill>
              <a:schemeClr val="accent6">
                <a:lumMod val="75000"/>
              </a:schemeClr>
            </a:solidFill>
            <a:latin typeface="+mn-lt"/>
            <a:ea typeface="+mn-ea"/>
            <a:cs typeface="+mn-cs"/>
          </a:endParaRPr>
        </a:p>
        <a:p>
          <a:r>
            <a:rPr lang="cs-CZ" sz="1100"/>
            <a:t>Klient </a:t>
          </a:r>
          <a:r>
            <a:rPr lang="cs-CZ" sz="1100" baseline="0"/>
            <a:t>vyplňuje tabulku prodaného stavebního materiálu.  V jiné tabulce má ceny pro konkrétní měsíc v roce.  Potřebuje tabulku, která bude počítat součty, popř. průměry, vyhotoví celkový přehled včetně grafu, nastíní budoucí vývoj.</a:t>
          </a:r>
        </a:p>
        <a:p>
          <a:endParaRPr lang="cs-CZ" sz="1100" baseline="0"/>
        </a:p>
        <a:p>
          <a:r>
            <a:rPr lang="cs-CZ" sz="1300" b="1" baseline="0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rPr>
            <a:t>Řešení</a:t>
          </a:r>
        </a:p>
        <a:p>
          <a:r>
            <a:rPr lang="cs-CZ" sz="1100" baseline="0"/>
            <a:t>Klient zapisuje vstupní data jen do bílých buněk na listu Prodej. V buňkách, které jsou podbarvené, jsou vzorce, které se vstupními daty 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počítají.</a:t>
          </a:r>
          <a:endParaRPr lang="cs-CZ" sz="1100" baseline="0"/>
        </a:p>
        <a:p>
          <a:r>
            <a:rPr lang="cs-CZ" sz="1100" baseline="0"/>
            <a:t>Na listu Přehled jsou odkazy  na statistické hodnoty z tabulky Prodej .</a:t>
          </a:r>
        </a:p>
        <a:p>
          <a:r>
            <a:rPr lang="cs-CZ" sz="1100" baseline="0"/>
            <a:t>Na listu Trend je vypočítán vývoj prodeje v dalších třech měsících za předpokladu, že vývoj bude lineární.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0</xdr:row>
      <xdr:rowOff>0</xdr:rowOff>
    </xdr:from>
    <xdr:to>
      <xdr:col>16</xdr:col>
      <xdr:colOff>361950</xdr:colOff>
      <xdr:row>23</xdr:row>
      <xdr:rowOff>133350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0</xdr:rowOff>
    </xdr:from>
    <xdr:to>
      <xdr:col>17</xdr:col>
      <xdr:colOff>323850</xdr:colOff>
      <xdr:row>25</xdr:row>
      <xdr:rowOff>85725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371475</xdr:colOff>
      <xdr:row>19</xdr:row>
      <xdr:rowOff>142875</xdr:rowOff>
    </xdr:from>
    <xdr:to>
      <xdr:col>2</xdr:col>
      <xdr:colOff>95250</xdr:colOff>
      <xdr:row>21</xdr:row>
      <xdr:rowOff>142875</xdr:rowOff>
    </xdr:to>
    <xdr:sp macro="" textlink="">
      <xdr:nvSpPr>
        <xdr:cNvPr id="3" name="Čárový popisek 2 2"/>
        <xdr:cNvSpPr/>
      </xdr:nvSpPr>
      <xdr:spPr>
        <a:xfrm rot="5400000">
          <a:off x="681038" y="2938462"/>
          <a:ext cx="323850" cy="942975"/>
        </a:xfrm>
        <a:prstGeom prst="borderCallout2">
          <a:avLst>
            <a:gd name="adj1" fmla="val 82543"/>
            <a:gd name="adj2" fmla="val -5303"/>
            <a:gd name="adj3" fmla="val 83405"/>
            <a:gd name="adj4" fmla="val -59091"/>
            <a:gd name="adj5" fmla="val 46094"/>
            <a:gd name="adj6" fmla="val -178930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vert="vert270" rtlCol="0" anchor="t"/>
        <a:lstStyle/>
        <a:p>
          <a:pPr algn="l"/>
          <a:r>
            <a:rPr lang="cs-CZ" sz="1100"/>
            <a:t>Lineární trend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"/>
  <sheetViews>
    <sheetView tabSelected="1" workbookViewId="0">
      <selection activeCell="D3" sqref="D3"/>
    </sheetView>
  </sheetViews>
  <sheetFormatPr defaultRowHeight="12.75" x14ac:dyDescent="0.2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29"/>
  <sheetViews>
    <sheetView zoomScale="90" zoomScaleNormal="90" workbookViewId="0"/>
  </sheetViews>
  <sheetFormatPr defaultColWidth="10.85546875" defaultRowHeight="12.75" x14ac:dyDescent="0.2"/>
  <cols>
    <col min="1" max="7" width="13.85546875" customWidth="1"/>
    <col min="8" max="8" width="14.5703125" bestFit="1" customWidth="1"/>
    <col min="9" max="14" width="13.85546875" customWidth="1"/>
  </cols>
  <sheetData>
    <row r="1" spans="1:14" s="11" customFormat="1" ht="36.75" customHeight="1" x14ac:dyDescent="0.2">
      <c r="A1" s="13" t="s">
        <v>8</v>
      </c>
      <c r="B1" s="10">
        <v>40179</v>
      </c>
      <c r="C1" s="10">
        <v>40210</v>
      </c>
      <c r="D1" s="10">
        <v>40238</v>
      </c>
      <c r="E1" s="10">
        <v>40269</v>
      </c>
      <c r="F1" s="10">
        <v>40299</v>
      </c>
      <c r="G1" s="10">
        <v>40330</v>
      </c>
      <c r="H1" s="10">
        <v>40360</v>
      </c>
      <c r="I1" s="10">
        <v>40391</v>
      </c>
      <c r="J1" s="10">
        <v>40422</v>
      </c>
      <c r="K1" s="10">
        <v>40452</v>
      </c>
      <c r="L1" s="10">
        <v>40483</v>
      </c>
      <c r="M1" s="10">
        <v>40513</v>
      </c>
    </row>
    <row r="2" spans="1:14" x14ac:dyDescent="0.2">
      <c r="A2" s="3" t="s">
        <v>0</v>
      </c>
      <c r="B2" s="4">
        <v>220</v>
      </c>
      <c r="C2" s="4">
        <v>220</v>
      </c>
      <c r="D2" s="4">
        <v>221</v>
      </c>
      <c r="E2" s="4">
        <v>223</v>
      </c>
      <c r="F2" s="4">
        <v>223</v>
      </c>
      <c r="G2" s="4">
        <v>224</v>
      </c>
      <c r="H2" s="4">
        <v>225</v>
      </c>
      <c r="I2" s="4">
        <v>227</v>
      </c>
      <c r="J2" s="4">
        <v>228</v>
      </c>
      <c r="K2" s="4">
        <v>228</v>
      </c>
      <c r="L2" s="4">
        <v>228</v>
      </c>
      <c r="M2" s="4">
        <v>228</v>
      </c>
    </row>
    <row r="3" spans="1:14" x14ac:dyDescent="0.2">
      <c r="A3" s="3" t="s">
        <v>1</v>
      </c>
      <c r="B3" s="4">
        <v>230</v>
      </c>
      <c r="C3" s="4">
        <v>230</v>
      </c>
      <c r="D3" s="4">
        <v>231</v>
      </c>
      <c r="E3" s="4">
        <v>233</v>
      </c>
      <c r="F3" s="4">
        <v>233</v>
      </c>
      <c r="G3" s="4">
        <v>234</v>
      </c>
      <c r="H3" s="4">
        <v>235</v>
      </c>
      <c r="I3" s="4">
        <v>238</v>
      </c>
      <c r="J3" s="4">
        <v>238</v>
      </c>
      <c r="K3" s="4">
        <v>239</v>
      </c>
      <c r="L3" s="4">
        <v>239</v>
      </c>
      <c r="M3" s="4">
        <v>239</v>
      </c>
    </row>
    <row r="4" spans="1:14" x14ac:dyDescent="0.2">
      <c r="A4" s="3" t="s">
        <v>2</v>
      </c>
      <c r="B4" s="4">
        <v>245</v>
      </c>
      <c r="C4" s="4">
        <v>245</v>
      </c>
      <c r="D4" s="4">
        <v>246</v>
      </c>
      <c r="E4" s="4">
        <v>248</v>
      </c>
      <c r="F4" s="4">
        <v>249</v>
      </c>
      <c r="G4" s="4">
        <v>249</v>
      </c>
      <c r="H4" s="4">
        <v>251</v>
      </c>
      <c r="I4" s="4">
        <v>253</v>
      </c>
      <c r="J4" s="4">
        <v>254</v>
      </c>
      <c r="K4" s="4">
        <v>254</v>
      </c>
      <c r="L4" s="4">
        <v>254</v>
      </c>
      <c r="M4" s="4">
        <v>254</v>
      </c>
    </row>
    <row r="5" spans="1:14" x14ac:dyDescent="0.2">
      <c r="A5" s="3" t="s">
        <v>3</v>
      </c>
      <c r="B5" s="4">
        <v>260</v>
      </c>
      <c r="C5" s="4">
        <v>261</v>
      </c>
      <c r="D5" s="4">
        <v>261</v>
      </c>
      <c r="E5" s="4">
        <v>263</v>
      </c>
      <c r="F5" s="4">
        <v>264</v>
      </c>
      <c r="G5" s="4">
        <v>265</v>
      </c>
      <c r="H5" s="4">
        <v>266</v>
      </c>
      <c r="I5" s="4">
        <v>269</v>
      </c>
      <c r="J5" s="4">
        <v>269</v>
      </c>
      <c r="K5" s="4">
        <v>270</v>
      </c>
      <c r="L5" s="4">
        <v>270</v>
      </c>
      <c r="M5" s="4">
        <v>270</v>
      </c>
    </row>
    <row r="6" spans="1:14" x14ac:dyDescent="0.2">
      <c r="A6" s="3" t="s">
        <v>4</v>
      </c>
      <c r="B6" s="4">
        <v>255</v>
      </c>
      <c r="C6" s="4">
        <v>256</v>
      </c>
      <c r="D6" s="4">
        <v>256</v>
      </c>
      <c r="E6" s="4">
        <v>258</v>
      </c>
      <c r="F6" s="4">
        <v>259</v>
      </c>
      <c r="G6" s="4">
        <v>260</v>
      </c>
      <c r="H6" s="4">
        <v>261</v>
      </c>
      <c r="I6" s="4">
        <v>264</v>
      </c>
      <c r="J6" s="4">
        <v>264</v>
      </c>
      <c r="K6" s="4">
        <v>265</v>
      </c>
      <c r="L6" s="4">
        <v>265</v>
      </c>
      <c r="M6" s="4">
        <v>265</v>
      </c>
    </row>
    <row r="7" spans="1:14" x14ac:dyDescent="0.2">
      <c r="A7" s="3" t="s">
        <v>5</v>
      </c>
      <c r="B7" s="4">
        <v>404</v>
      </c>
      <c r="C7" s="4">
        <v>405</v>
      </c>
      <c r="D7" s="4">
        <v>406</v>
      </c>
      <c r="E7" s="4">
        <v>409</v>
      </c>
      <c r="F7" s="4">
        <v>410</v>
      </c>
      <c r="G7" s="4">
        <v>411</v>
      </c>
      <c r="H7" s="4">
        <v>413</v>
      </c>
      <c r="I7" s="4">
        <v>418</v>
      </c>
      <c r="J7" s="4">
        <v>418</v>
      </c>
      <c r="K7" s="4">
        <v>419</v>
      </c>
      <c r="L7" s="4">
        <v>420</v>
      </c>
      <c r="M7" s="4">
        <v>420</v>
      </c>
    </row>
    <row r="8" spans="1:14" x14ac:dyDescent="0.2">
      <c r="A8" s="3" t="s">
        <v>6</v>
      </c>
      <c r="B8" s="4">
        <v>400</v>
      </c>
      <c r="C8" s="4">
        <v>401</v>
      </c>
      <c r="D8" s="4">
        <v>402</v>
      </c>
      <c r="E8" s="4">
        <v>405</v>
      </c>
      <c r="F8" s="4">
        <v>406</v>
      </c>
      <c r="G8" s="4">
        <v>407</v>
      </c>
      <c r="H8" s="4">
        <v>409</v>
      </c>
      <c r="I8" s="4">
        <v>413</v>
      </c>
      <c r="J8" s="4">
        <v>414</v>
      </c>
      <c r="K8" s="4">
        <v>415</v>
      </c>
      <c r="L8" s="4">
        <v>415</v>
      </c>
      <c r="M8" s="4">
        <v>415</v>
      </c>
    </row>
    <row r="11" spans="1:14" s="11" customFormat="1" ht="36.75" customHeight="1" x14ac:dyDescent="0.2">
      <c r="A11" s="13" t="s">
        <v>7</v>
      </c>
      <c r="B11" s="10">
        <v>40179</v>
      </c>
      <c r="C11" s="10">
        <v>40210</v>
      </c>
      <c r="D11" s="10">
        <v>40238</v>
      </c>
      <c r="E11" s="10">
        <v>40269</v>
      </c>
      <c r="F11" s="10">
        <v>40299</v>
      </c>
      <c r="G11" s="10">
        <v>40330</v>
      </c>
      <c r="H11" s="10">
        <v>40360</v>
      </c>
      <c r="I11" s="10">
        <v>40391</v>
      </c>
      <c r="J11" s="10">
        <v>40422</v>
      </c>
      <c r="K11" s="10">
        <v>40452</v>
      </c>
      <c r="L11" s="10">
        <v>40483</v>
      </c>
      <c r="M11" s="10">
        <v>40513</v>
      </c>
      <c r="N11" s="9" t="s">
        <v>10</v>
      </c>
    </row>
    <row r="12" spans="1:14" x14ac:dyDescent="0.2">
      <c r="A12" s="3" t="s">
        <v>0</v>
      </c>
      <c r="B12" s="6">
        <v>6244</v>
      </c>
      <c r="C12" s="6">
        <v>6453</v>
      </c>
      <c r="D12" s="6">
        <v>8555</v>
      </c>
      <c r="E12" s="6">
        <v>5228</v>
      </c>
      <c r="F12" s="6">
        <v>9941</v>
      </c>
      <c r="G12" s="6">
        <v>7289</v>
      </c>
      <c r="H12" s="6">
        <v>8733</v>
      </c>
      <c r="I12" s="6">
        <v>8669</v>
      </c>
      <c r="J12" s="6">
        <v>11473</v>
      </c>
      <c r="K12" s="6">
        <v>10041</v>
      </c>
      <c r="L12" s="6">
        <v>10778</v>
      </c>
      <c r="M12" s="6">
        <v>7145</v>
      </c>
      <c r="N12" s="7">
        <f>IF(COUNT(B12:M12)&gt;0,ROUND(AVERAGE(B12:M12),1),"")</f>
        <v>8379.1</v>
      </c>
    </row>
    <row r="13" spans="1:14" x14ac:dyDescent="0.2">
      <c r="A13" s="3" t="s">
        <v>1</v>
      </c>
      <c r="B13" s="6">
        <v>5180</v>
      </c>
      <c r="C13" s="6">
        <v>6369</v>
      </c>
      <c r="D13" s="6">
        <v>7412</v>
      </c>
      <c r="E13" s="6">
        <v>5539</v>
      </c>
      <c r="F13" s="6">
        <v>8604</v>
      </c>
      <c r="G13" s="6">
        <v>6668</v>
      </c>
      <c r="H13" s="6">
        <v>6577</v>
      </c>
      <c r="I13" s="6">
        <v>7841</v>
      </c>
      <c r="J13" s="6">
        <v>6289</v>
      </c>
      <c r="K13" s="6">
        <v>8602</v>
      </c>
      <c r="L13" s="6">
        <v>6817</v>
      </c>
      <c r="M13" s="6">
        <v>6509</v>
      </c>
      <c r="N13" s="7">
        <f t="shared" ref="N13:N18" si="0">IF(COUNT(B13:M13)&gt;0,ROUND(AVERAGE(B13:M13),1),"")</f>
        <v>6867.3</v>
      </c>
    </row>
    <row r="14" spans="1:14" x14ac:dyDescent="0.2">
      <c r="A14" s="3" t="s">
        <v>2</v>
      </c>
      <c r="B14" s="6">
        <v>6520</v>
      </c>
      <c r="C14" s="6">
        <v>6122</v>
      </c>
      <c r="D14" s="6">
        <v>7971</v>
      </c>
      <c r="E14" s="6">
        <v>6003</v>
      </c>
      <c r="F14" s="6">
        <v>4343</v>
      </c>
      <c r="G14" s="6">
        <v>9812</v>
      </c>
      <c r="H14" s="6">
        <v>7086</v>
      </c>
      <c r="I14" s="6">
        <v>11569</v>
      </c>
      <c r="J14" s="6">
        <v>11348</v>
      </c>
      <c r="K14" s="6">
        <v>7436</v>
      </c>
      <c r="L14" s="6">
        <v>5035</v>
      </c>
      <c r="M14" s="6">
        <v>6052</v>
      </c>
      <c r="N14" s="7">
        <f t="shared" si="0"/>
        <v>7441.4</v>
      </c>
    </row>
    <row r="15" spans="1:14" x14ac:dyDescent="0.2">
      <c r="A15" s="3" t="s">
        <v>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 t="str">
        <f t="shared" si="0"/>
        <v/>
      </c>
    </row>
    <row r="16" spans="1:14" x14ac:dyDescent="0.2">
      <c r="A16" s="3" t="s">
        <v>4</v>
      </c>
      <c r="B16" s="6">
        <v>174</v>
      </c>
      <c r="C16" s="6">
        <v>31</v>
      </c>
      <c r="D16" s="6"/>
      <c r="E16" s="6">
        <v>29</v>
      </c>
      <c r="F16" s="6">
        <v>7</v>
      </c>
      <c r="G16" s="6"/>
      <c r="H16" s="6">
        <v>1466</v>
      </c>
      <c r="I16" s="6"/>
      <c r="J16" s="6">
        <v>42</v>
      </c>
      <c r="K16" s="6">
        <v>39</v>
      </c>
      <c r="L16" s="6">
        <v>12</v>
      </c>
      <c r="M16" s="6">
        <v>121</v>
      </c>
      <c r="N16" s="7">
        <f t="shared" si="0"/>
        <v>213.4</v>
      </c>
    </row>
    <row r="17" spans="1:14" x14ac:dyDescent="0.2">
      <c r="A17" s="3" t="s">
        <v>5</v>
      </c>
      <c r="B17" s="6">
        <v>3885</v>
      </c>
      <c r="C17" s="6">
        <v>4326</v>
      </c>
      <c r="D17" s="6">
        <v>4984</v>
      </c>
      <c r="E17" s="6">
        <v>4237</v>
      </c>
      <c r="F17" s="6">
        <v>7273</v>
      </c>
      <c r="G17" s="6">
        <v>4686</v>
      </c>
      <c r="H17" s="6">
        <v>3931</v>
      </c>
      <c r="I17" s="6">
        <v>4387</v>
      </c>
      <c r="J17" s="6">
        <v>7839</v>
      </c>
      <c r="K17" s="6">
        <v>3955</v>
      </c>
      <c r="L17" s="6">
        <v>4421</v>
      </c>
      <c r="M17" s="6">
        <v>3732</v>
      </c>
      <c r="N17" s="7">
        <f t="shared" si="0"/>
        <v>4804.7</v>
      </c>
    </row>
    <row r="18" spans="1:14" x14ac:dyDescent="0.2">
      <c r="A18" s="3" t="s">
        <v>6</v>
      </c>
      <c r="B18" s="6">
        <v>1</v>
      </c>
      <c r="C18" s="6"/>
      <c r="D18" s="6"/>
      <c r="E18" s="6">
        <v>58</v>
      </c>
      <c r="F18" s="6">
        <v>82</v>
      </c>
      <c r="G18" s="6">
        <v>16</v>
      </c>
      <c r="H18" s="6">
        <v>57</v>
      </c>
      <c r="I18" s="6">
        <v>49</v>
      </c>
      <c r="J18" s="6">
        <v>29</v>
      </c>
      <c r="K18" s="6"/>
      <c r="L18" s="6"/>
      <c r="M18" s="6"/>
      <c r="N18" s="7">
        <f t="shared" si="0"/>
        <v>41.7</v>
      </c>
    </row>
    <row r="19" spans="1:14" x14ac:dyDescent="0.2">
      <c r="A19" s="2" t="s">
        <v>9</v>
      </c>
      <c r="B19" s="8">
        <f>SUM(B12:B18)</f>
        <v>22004</v>
      </c>
      <c r="C19" s="8">
        <f t="shared" ref="C19:M19" si="1">SUM(C12:C18)</f>
        <v>23301</v>
      </c>
      <c r="D19" s="8">
        <f t="shared" si="1"/>
        <v>28922</v>
      </c>
      <c r="E19" s="8">
        <f t="shared" si="1"/>
        <v>21094</v>
      </c>
      <c r="F19" s="8">
        <f t="shared" si="1"/>
        <v>30250</v>
      </c>
      <c r="G19" s="8">
        <f t="shared" si="1"/>
        <v>28471</v>
      </c>
      <c r="H19" s="8">
        <f t="shared" si="1"/>
        <v>27850</v>
      </c>
      <c r="I19" s="8">
        <f t="shared" si="1"/>
        <v>32515</v>
      </c>
      <c r="J19" s="8">
        <f t="shared" si="1"/>
        <v>37020</v>
      </c>
      <c r="K19" s="8">
        <f t="shared" si="1"/>
        <v>30073</v>
      </c>
      <c r="L19" s="8">
        <f t="shared" si="1"/>
        <v>27063</v>
      </c>
      <c r="M19" s="8">
        <f t="shared" si="1"/>
        <v>23559</v>
      </c>
      <c r="N19" s="8"/>
    </row>
    <row r="21" spans="1:14" s="11" customFormat="1" ht="36.75" customHeight="1" x14ac:dyDescent="0.2">
      <c r="A21" s="13" t="s">
        <v>23</v>
      </c>
      <c r="B21" s="10">
        <v>40179</v>
      </c>
      <c r="C21" s="10">
        <v>40210</v>
      </c>
      <c r="D21" s="10">
        <v>40238</v>
      </c>
      <c r="E21" s="10">
        <v>40269</v>
      </c>
      <c r="F21" s="10">
        <v>40299</v>
      </c>
      <c r="G21" s="10">
        <v>40330</v>
      </c>
      <c r="H21" s="10">
        <v>40360</v>
      </c>
      <c r="I21" s="10">
        <v>40391</v>
      </c>
      <c r="J21" s="10">
        <v>40422</v>
      </c>
      <c r="K21" s="10">
        <v>40452</v>
      </c>
      <c r="L21" s="10">
        <v>40483</v>
      </c>
      <c r="M21" s="10">
        <v>40513</v>
      </c>
      <c r="N21" s="9" t="s">
        <v>10</v>
      </c>
    </row>
    <row r="22" spans="1:14" x14ac:dyDescent="0.2">
      <c r="A22" s="3" t="s">
        <v>0</v>
      </c>
      <c r="B22" s="21">
        <f>B12*B2</f>
        <v>1373680</v>
      </c>
      <c r="C22" s="21">
        <f t="shared" ref="C22:M22" si="2">C12*C2</f>
        <v>1419660</v>
      </c>
      <c r="D22" s="21">
        <f t="shared" si="2"/>
        <v>1890655</v>
      </c>
      <c r="E22" s="21">
        <f t="shared" si="2"/>
        <v>1165844</v>
      </c>
      <c r="F22" s="21">
        <f t="shared" si="2"/>
        <v>2216843</v>
      </c>
      <c r="G22" s="21">
        <f t="shared" si="2"/>
        <v>1632736</v>
      </c>
      <c r="H22" s="21">
        <f t="shared" si="2"/>
        <v>1964925</v>
      </c>
      <c r="I22" s="21">
        <f t="shared" si="2"/>
        <v>1967863</v>
      </c>
      <c r="J22" s="21">
        <f t="shared" si="2"/>
        <v>2615844</v>
      </c>
      <c r="K22" s="21">
        <f t="shared" si="2"/>
        <v>2289348</v>
      </c>
      <c r="L22" s="21">
        <f t="shared" si="2"/>
        <v>2457384</v>
      </c>
      <c r="M22" s="21">
        <f t="shared" si="2"/>
        <v>1629060</v>
      </c>
      <c r="N22" s="3">
        <f>ROUND(AVERAGE(B22:M22),1)</f>
        <v>1885320.2</v>
      </c>
    </row>
    <row r="23" spans="1:14" x14ac:dyDescent="0.2">
      <c r="A23" s="3" t="s">
        <v>1</v>
      </c>
      <c r="B23" s="21">
        <f t="shared" ref="B23:M28" si="3">B13*B3</f>
        <v>1191400</v>
      </c>
      <c r="C23" s="21">
        <f t="shared" si="3"/>
        <v>1464870</v>
      </c>
      <c r="D23" s="21">
        <f t="shared" si="3"/>
        <v>1712172</v>
      </c>
      <c r="E23" s="21">
        <f t="shared" si="3"/>
        <v>1290587</v>
      </c>
      <c r="F23" s="21">
        <f t="shared" si="3"/>
        <v>2004732</v>
      </c>
      <c r="G23" s="21">
        <f t="shared" si="3"/>
        <v>1560312</v>
      </c>
      <c r="H23" s="21">
        <f t="shared" si="3"/>
        <v>1545595</v>
      </c>
      <c r="I23" s="21">
        <f t="shared" si="3"/>
        <v>1866158</v>
      </c>
      <c r="J23" s="21">
        <f t="shared" si="3"/>
        <v>1496782</v>
      </c>
      <c r="K23" s="21">
        <f t="shared" si="3"/>
        <v>2055878</v>
      </c>
      <c r="L23" s="21">
        <f t="shared" si="3"/>
        <v>1629263</v>
      </c>
      <c r="M23" s="21">
        <f t="shared" si="3"/>
        <v>1555651</v>
      </c>
      <c r="N23" s="3">
        <f t="shared" ref="N23:N28" si="4">ROUND(AVERAGE(B23:M23),1)</f>
        <v>1614450</v>
      </c>
    </row>
    <row r="24" spans="1:14" x14ac:dyDescent="0.2">
      <c r="A24" s="3" t="s">
        <v>2</v>
      </c>
      <c r="B24" s="21">
        <f t="shared" si="3"/>
        <v>1597400</v>
      </c>
      <c r="C24" s="21">
        <f t="shared" si="3"/>
        <v>1499890</v>
      </c>
      <c r="D24" s="21">
        <f t="shared" si="3"/>
        <v>1960866</v>
      </c>
      <c r="E24" s="21">
        <f t="shared" si="3"/>
        <v>1488744</v>
      </c>
      <c r="F24" s="21">
        <f t="shared" si="3"/>
        <v>1081407</v>
      </c>
      <c r="G24" s="21">
        <f t="shared" si="3"/>
        <v>2443188</v>
      </c>
      <c r="H24" s="21">
        <f t="shared" si="3"/>
        <v>1778586</v>
      </c>
      <c r="I24" s="21">
        <f t="shared" si="3"/>
        <v>2926957</v>
      </c>
      <c r="J24" s="21">
        <f t="shared" si="3"/>
        <v>2882392</v>
      </c>
      <c r="K24" s="21">
        <f t="shared" si="3"/>
        <v>1888744</v>
      </c>
      <c r="L24" s="21">
        <f t="shared" si="3"/>
        <v>1278890</v>
      </c>
      <c r="M24" s="21">
        <f t="shared" si="3"/>
        <v>1537208</v>
      </c>
      <c r="N24" s="3">
        <f t="shared" si="4"/>
        <v>1863689.3</v>
      </c>
    </row>
    <row r="25" spans="1:14" x14ac:dyDescent="0.2">
      <c r="A25" s="3" t="s">
        <v>3</v>
      </c>
      <c r="B25" s="21">
        <f t="shared" si="3"/>
        <v>0</v>
      </c>
      <c r="C25" s="21">
        <f t="shared" si="3"/>
        <v>0</v>
      </c>
      <c r="D25" s="21">
        <f t="shared" si="3"/>
        <v>0</v>
      </c>
      <c r="E25" s="21">
        <f t="shared" si="3"/>
        <v>0</v>
      </c>
      <c r="F25" s="21">
        <f t="shared" si="3"/>
        <v>0</v>
      </c>
      <c r="G25" s="21">
        <f t="shared" si="3"/>
        <v>0</v>
      </c>
      <c r="H25" s="21">
        <f t="shared" si="3"/>
        <v>0</v>
      </c>
      <c r="I25" s="21">
        <f t="shared" si="3"/>
        <v>0</v>
      </c>
      <c r="J25" s="21">
        <f t="shared" si="3"/>
        <v>0</v>
      </c>
      <c r="K25" s="21">
        <f t="shared" si="3"/>
        <v>0</v>
      </c>
      <c r="L25" s="21">
        <f t="shared" si="3"/>
        <v>0</v>
      </c>
      <c r="M25" s="21">
        <f t="shared" si="3"/>
        <v>0</v>
      </c>
      <c r="N25" s="3">
        <f t="shared" si="4"/>
        <v>0</v>
      </c>
    </row>
    <row r="26" spans="1:14" x14ac:dyDescent="0.2">
      <c r="A26" s="3" t="s">
        <v>4</v>
      </c>
      <c r="B26" s="21">
        <f t="shared" si="3"/>
        <v>44370</v>
      </c>
      <c r="C26" s="21">
        <f t="shared" si="3"/>
        <v>7936</v>
      </c>
      <c r="D26" s="21">
        <f t="shared" si="3"/>
        <v>0</v>
      </c>
      <c r="E26" s="21">
        <f t="shared" si="3"/>
        <v>7482</v>
      </c>
      <c r="F26" s="21">
        <f t="shared" si="3"/>
        <v>1813</v>
      </c>
      <c r="G26" s="21">
        <f t="shared" si="3"/>
        <v>0</v>
      </c>
      <c r="H26" s="21">
        <f t="shared" si="3"/>
        <v>382626</v>
      </c>
      <c r="I26" s="21">
        <f t="shared" si="3"/>
        <v>0</v>
      </c>
      <c r="J26" s="21">
        <f t="shared" si="3"/>
        <v>11088</v>
      </c>
      <c r="K26" s="21">
        <f t="shared" si="3"/>
        <v>10335</v>
      </c>
      <c r="L26" s="21">
        <f t="shared" si="3"/>
        <v>3180</v>
      </c>
      <c r="M26" s="21">
        <f t="shared" si="3"/>
        <v>32065</v>
      </c>
      <c r="N26" s="3">
        <f t="shared" si="4"/>
        <v>41741.300000000003</v>
      </c>
    </row>
    <row r="27" spans="1:14" x14ac:dyDescent="0.2">
      <c r="A27" s="3" t="s">
        <v>5</v>
      </c>
      <c r="B27" s="21">
        <f t="shared" si="3"/>
        <v>1569540</v>
      </c>
      <c r="C27" s="21">
        <f t="shared" si="3"/>
        <v>1752030</v>
      </c>
      <c r="D27" s="21">
        <f t="shared" si="3"/>
        <v>2023504</v>
      </c>
      <c r="E27" s="21">
        <f t="shared" si="3"/>
        <v>1732933</v>
      </c>
      <c r="F27" s="21">
        <f t="shared" si="3"/>
        <v>2981930</v>
      </c>
      <c r="G27" s="21">
        <f t="shared" si="3"/>
        <v>1925946</v>
      </c>
      <c r="H27" s="21">
        <f t="shared" si="3"/>
        <v>1623503</v>
      </c>
      <c r="I27" s="21">
        <f t="shared" si="3"/>
        <v>1833766</v>
      </c>
      <c r="J27" s="21">
        <f t="shared" si="3"/>
        <v>3276702</v>
      </c>
      <c r="K27" s="21">
        <f t="shared" si="3"/>
        <v>1657145</v>
      </c>
      <c r="L27" s="21">
        <f t="shared" si="3"/>
        <v>1856820</v>
      </c>
      <c r="M27" s="21">
        <f t="shared" si="3"/>
        <v>1567440</v>
      </c>
      <c r="N27" s="3">
        <f t="shared" si="4"/>
        <v>1983438.3</v>
      </c>
    </row>
    <row r="28" spans="1:14" x14ac:dyDescent="0.2">
      <c r="A28" s="3" t="s">
        <v>6</v>
      </c>
      <c r="B28" s="21">
        <f t="shared" si="3"/>
        <v>400</v>
      </c>
      <c r="C28" s="21">
        <f t="shared" si="3"/>
        <v>0</v>
      </c>
      <c r="D28" s="21">
        <f t="shared" si="3"/>
        <v>0</v>
      </c>
      <c r="E28" s="21">
        <f t="shared" si="3"/>
        <v>23490</v>
      </c>
      <c r="F28" s="21">
        <f t="shared" si="3"/>
        <v>33292</v>
      </c>
      <c r="G28" s="21">
        <f t="shared" si="3"/>
        <v>6512</v>
      </c>
      <c r="H28" s="21">
        <f t="shared" si="3"/>
        <v>23313</v>
      </c>
      <c r="I28" s="21">
        <f t="shared" si="3"/>
        <v>20237</v>
      </c>
      <c r="J28" s="21">
        <f t="shared" si="3"/>
        <v>12006</v>
      </c>
      <c r="K28" s="21">
        <f t="shared" si="3"/>
        <v>0</v>
      </c>
      <c r="L28" s="21">
        <f t="shared" si="3"/>
        <v>0</v>
      </c>
      <c r="M28" s="21">
        <f t="shared" si="3"/>
        <v>0</v>
      </c>
      <c r="N28" s="3">
        <f t="shared" si="4"/>
        <v>9937.5</v>
      </c>
    </row>
    <row r="29" spans="1:14" x14ac:dyDescent="0.2">
      <c r="A29" s="2" t="s">
        <v>9</v>
      </c>
      <c r="B29" s="5">
        <f>SUM(B22:B28)</f>
        <v>5776790</v>
      </c>
      <c r="C29" s="5">
        <f t="shared" ref="C29:M29" si="5">SUM(C22:C28)</f>
        <v>6144386</v>
      </c>
      <c r="D29" s="5">
        <f t="shared" si="5"/>
        <v>7587197</v>
      </c>
      <c r="E29" s="5">
        <f t="shared" si="5"/>
        <v>5709080</v>
      </c>
      <c r="F29" s="5">
        <f t="shared" si="5"/>
        <v>8320017</v>
      </c>
      <c r="G29" s="5">
        <f t="shared" si="5"/>
        <v>7568694</v>
      </c>
      <c r="H29" s="5">
        <f t="shared" si="5"/>
        <v>7318548</v>
      </c>
      <c r="I29" s="5">
        <f t="shared" si="5"/>
        <v>8614981</v>
      </c>
      <c r="J29" s="5">
        <f t="shared" si="5"/>
        <v>10294814</v>
      </c>
      <c r="K29" s="5">
        <f t="shared" si="5"/>
        <v>7901450</v>
      </c>
      <c r="L29" s="5">
        <f t="shared" si="5"/>
        <v>7225537</v>
      </c>
      <c r="M29" s="5">
        <f t="shared" si="5"/>
        <v>6321424</v>
      </c>
      <c r="N29" s="5"/>
    </row>
  </sheetData>
  <pageMargins left="0.7" right="0.7" top="0.78740157499999996" bottom="0.78740157499999996" header="0.3" footer="0.3"/>
  <ignoredErrors>
    <ignoredError sqref="B19 C19:M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D14"/>
  <sheetViews>
    <sheetView workbookViewId="0">
      <selection activeCell="G23" sqref="G23"/>
    </sheetView>
  </sheetViews>
  <sheetFormatPr defaultRowHeight="12.75" x14ac:dyDescent="0.2"/>
  <cols>
    <col min="2" max="2" width="10.28515625" bestFit="1" customWidth="1"/>
    <col min="3" max="3" width="14.7109375" bestFit="1" customWidth="1"/>
    <col min="4" max="4" width="12" bestFit="1" customWidth="1"/>
  </cols>
  <sheetData>
    <row r="1" spans="1:4" ht="36" customHeight="1" x14ac:dyDescent="0.2">
      <c r="A1" s="15" t="s">
        <v>24</v>
      </c>
      <c r="B1" s="12" t="s">
        <v>7</v>
      </c>
      <c r="C1" s="12" t="s">
        <v>23</v>
      </c>
      <c r="D1" s="18" t="s">
        <v>10</v>
      </c>
    </row>
    <row r="2" spans="1:4" x14ac:dyDescent="0.2">
      <c r="A2" s="14" t="s">
        <v>11</v>
      </c>
      <c r="B2" s="22">
        <f ca="1">OFFSET(Prodej!$A$19,0,ROW()-ROW($B$1))</f>
        <v>22004</v>
      </c>
      <c r="C2" s="21">
        <f ca="1">OFFSET(Prodej!$A$29,0,ROW()-ROW($C$1))</f>
        <v>5776790</v>
      </c>
      <c r="D2" s="19">
        <f t="shared" ref="D2:D13" ca="1" si="0">AVERAGE($C$2:$C$13)</f>
        <v>7398576.5</v>
      </c>
    </row>
    <row r="3" spans="1:4" x14ac:dyDescent="0.2">
      <c r="A3" s="14" t="s">
        <v>12</v>
      </c>
      <c r="B3" s="22">
        <f ca="1">OFFSET(Prodej!$A$19,0,ROW()-ROW($B$1))</f>
        <v>23301</v>
      </c>
      <c r="C3" s="21">
        <f ca="1">OFFSET(Prodej!$A$29,0,ROW()-ROW($C$1))</f>
        <v>6144386</v>
      </c>
      <c r="D3" s="19">
        <f t="shared" ca="1" si="0"/>
        <v>7398576.5</v>
      </c>
    </row>
    <row r="4" spans="1:4" x14ac:dyDescent="0.2">
      <c r="A4" s="14" t="s">
        <v>13</v>
      </c>
      <c r="B4" s="22">
        <f ca="1">OFFSET(Prodej!$A$19,0,ROW()-ROW($B$1))</f>
        <v>28922</v>
      </c>
      <c r="C4" s="21">
        <f ca="1">OFFSET(Prodej!$A$29,0,ROW()-ROW($C$1))</f>
        <v>7587197</v>
      </c>
      <c r="D4" s="19">
        <f t="shared" ca="1" si="0"/>
        <v>7398576.5</v>
      </c>
    </row>
    <row r="5" spans="1:4" x14ac:dyDescent="0.2">
      <c r="A5" s="14" t="s">
        <v>14</v>
      </c>
      <c r="B5" s="22">
        <f ca="1">OFFSET(Prodej!$A$19,0,ROW()-ROW($B$1))</f>
        <v>21094</v>
      </c>
      <c r="C5" s="21">
        <f ca="1">OFFSET(Prodej!$A$29,0,ROW()-ROW($C$1))</f>
        <v>5709080</v>
      </c>
      <c r="D5" s="19">
        <f t="shared" ca="1" si="0"/>
        <v>7398576.5</v>
      </c>
    </row>
    <row r="6" spans="1:4" x14ac:dyDescent="0.2">
      <c r="A6" s="14" t="s">
        <v>15</v>
      </c>
      <c r="B6" s="22">
        <f ca="1">OFFSET(Prodej!$A$19,0,ROW()-ROW($B$1))</f>
        <v>30250</v>
      </c>
      <c r="C6" s="21">
        <f ca="1">OFFSET(Prodej!$A$29,0,ROW()-ROW($C$1))</f>
        <v>8320017</v>
      </c>
      <c r="D6" s="19">
        <f t="shared" ca="1" si="0"/>
        <v>7398576.5</v>
      </c>
    </row>
    <row r="7" spans="1:4" x14ac:dyDescent="0.2">
      <c r="A7" s="14" t="s">
        <v>16</v>
      </c>
      <c r="B7" s="22">
        <f ca="1">OFFSET(Prodej!$A$19,0,ROW()-ROW($B$1))</f>
        <v>28471</v>
      </c>
      <c r="C7" s="21">
        <f ca="1">OFFSET(Prodej!$A$29,0,ROW()-ROW($C$1))</f>
        <v>7568694</v>
      </c>
      <c r="D7" s="19">
        <f t="shared" ca="1" si="0"/>
        <v>7398576.5</v>
      </c>
    </row>
    <row r="8" spans="1:4" x14ac:dyDescent="0.2">
      <c r="A8" s="14" t="s">
        <v>17</v>
      </c>
      <c r="B8" s="22">
        <f ca="1">OFFSET(Prodej!$A$19,0,ROW()-ROW($B$1))</f>
        <v>27850</v>
      </c>
      <c r="C8" s="21">
        <f ca="1">OFFSET(Prodej!$A$29,0,ROW()-ROW($C$1))</f>
        <v>7318548</v>
      </c>
      <c r="D8" s="19">
        <f t="shared" ca="1" si="0"/>
        <v>7398576.5</v>
      </c>
    </row>
    <row r="9" spans="1:4" x14ac:dyDescent="0.2">
      <c r="A9" s="14" t="s">
        <v>18</v>
      </c>
      <c r="B9" s="22">
        <f ca="1">OFFSET(Prodej!$A$19,0,ROW()-ROW($B$1))</f>
        <v>32515</v>
      </c>
      <c r="C9" s="21">
        <f ca="1">OFFSET(Prodej!$A$29,0,ROW()-ROW($C$1))</f>
        <v>8614981</v>
      </c>
      <c r="D9" s="19">
        <f t="shared" ca="1" si="0"/>
        <v>7398576.5</v>
      </c>
    </row>
    <row r="10" spans="1:4" x14ac:dyDescent="0.2">
      <c r="A10" s="14" t="s">
        <v>19</v>
      </c>
      <c r="B10" s="22">
        <f ca="1">OFFSET(Prodej!$A$19,0,ROW()-ROW($B$1))</f>
        <v>37020</v>
      </c>
      <c r="C10" s="21">
        <f ca="1">OFFSET(Prodej!$A$29,0,ROW()-ROW($C$1))</f>
        <v>10294814</v>
      </c>
      <c r="D10" s="19">
        <f t="shared" ca="1" si="0"/>
        <v>7398576.5</v>
      </c>
    </row>
    <row r="11" spans="1:4" x14ac:dyDescent="0.2">
      <c r="A11" s="14" t="s">
        <v>20</v>
      </c>
      <c r="B11" s="22">
        <f ca="1">OFFSET(Prodej!$A$19,0,ROW()-ROW($B$1))</f>
        <v>30073</v>
      </c>
      <c r="C11" s="21">
        <f ca="1">OFFSET(Prodej!$A$29,0,ROW()-ROW($C$1))</f>
        <v>7901450</v>
      </c>
      <c r="D11" s="19">
        <f t="shared" ca="1" si="0"/>
        <v>7398576.5</v>
      </c>
    </row>
    <row r="12" spans="1:4" x14ac:dyDescent="0.2">
      <c r="A12" s="14" t="s">
        <v>21</v>
      </c>
      <c r="B12" s="22">
        <f ca="1">OFFSET(Prodej!$A$19,0,ROW()-ROW($B$1))</f>
        <v>27063</v>
      </c>
      <c r="C12" s="21">
        <f ca="1">OFFSET(Prodej!$A$29,0,ROW()-ROW($C$1))</f>
        <v>7225537</v>
      </c>
      <c r="D12" s="19">
        <f t="shared" ca="1" si="0"/>
        <v>7398576.5</v>
      </c>
    </row>
    <row r="13" spans="1:4" x14ac:dyDescent="0.2">
      <c r="A13" s="14" t="s">
        <v>22</v>
      </c>
      <c r="B13" s="22">
        <f ca="1">OFFSET(Prodej!$A$19,0,ROW()-ROW($B$1))</f>
        <v>23559</v>
      </c>
      <c r="C13" s="21">
        <f ca="1">OFFSET(Prodej!$A$29,0,ROW()-ROW($C$1))</f>
        <v>6321424</v>
      </c>
      <c r="D13" s="19">
        <f t="shared" ca="1" si="0"/>
        <v>7398576.5</v>
      </c>
    </row>
    <row r="14" spans="1:4" ht="15" x14ac:dyDescent="0.2">
      <c r="A14" s="12" t="s">
        <v>9</v>
      </c>
      <c r="B14" s="16">
        <f ca="1">SUM(B2:B13)</f>
        <v>332122</v>
      </c>
      <c r="C14" s="17">
        <f ca="1">SUM(C2:C13)</f>
        <v>88782918</v>
      </c>
      <c r="D14" s="1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C16"/>
  <sheetViews>
    <sheetView workbookViewId="0"/>
  </sheetViews>
  <sheetFormatPr defaultRowHeight="12.75" x14ac:dyDescent="0.2"/>
  <cols>
    <col min="3" max="3" width="14.140625" bestFit="1" customWidth="1"/>
  </cols>
  <sheetData>
    <row r="1" spans="1:3" ht="15" x14ac:dyDescent="0.2">
      <c r="A1" s="15" t="str">
        <f>Přehled!A1</f>
        <v>Měsíc</v>
      </c>
      <c r="B1" s="15" t="str">
        <f>Přehled!B1</f>
        <v>Množství v tunách</v>
      </c>
      <c r="C1" s="15" t="str">
        <f>Přehled!C1</f>
        <v>Cena celkem</v>
      </c>
    </row>
    <row r="2" spans="1:3" x14ac:dyDescent="0.2">
      <c r="A2" s="14" t="str">
        <f>Přehled!A2</f>
        <v>leden</v>
      </c>
      <c r="B2" s="22">
        <f ca="1">Přehled!B2</f>
        <v>22004</v>
      </c>
      <c r="C2" s="21">
        <f ca="1">Přehled!C2</f>
        <v>5776790</v>
      </c>
    </row>
    <row r="3" spans="1:3" x14ac:dyDescent="0.2">
      <c r="A3" s="14" t="str">
        <f>Přehled!A3</f>
        <v>únor</v>
      </c>
      <c r="B3" s="22">
        <f ca="1">Přehled!B3</f>
        <v>23301</v>
      </c>
      <c r="C3" s="21">
        <f ca="1">Přehled!C3</f>
        <v>6144386</v>
      </c>
    </row>
    <row r="4" spans="1:3" x14ac:dyDescent="0.2">
      <c r="A4" s="14" t="str">
        <f>Přehled!A4</f>
        <v>březen</v>
      </c>
      <c r="B4" s="22">
        <f ca="1">Přehled!B4</f>
        <v>28922</v>
      </c>
      <c r="C4" s="21">
        <f ca="1">Přehled!C4</f>
        <v>7587197</v>
      </c>
    </row>
    <row r="5" spans="1:3" x14ac:dyDescent="0.2">
      <c r="A5" s="14" t="str">
        <f>Přehled!A5</f>
        <v>duben</v>
      </c>
      <c r="B5" s="22">
        <f ca="1">Přehled!B5</f>
        <v>21094</v>
      </c>
      <c r="C5" s="21">
        <f ca="1">Přehled!C5</f>
        <v>5709080</v>
      </c>
    </row>
    <row r="6" spans="1:3" x14ac:dyDescent="0.2">
      <c r="A6" s="14" t="str">
        <f>Přehled!A6</f>
        <v>květen</v>
      </c>
      <c r="B6" s="22">
        <f ca="1">Přehled!B6</f>
        <v>30250</v>
      </c>
      <c r="C6" s="21">
        <f ca="1">Přehled!C6</f>
        <v>8320017</v>
      </c>
    </row>
    <row r="7" spans="1:3" x14ac:dyDescent="0.2">
      <c r="A7" s="14" t="str">
        <f>Přehled!A7</f>
        <v>červen</v>
      </c>
      <c r="B7" s="22">
        <f ca="1">Přehled!B7</f>
        <v>28471</v>
      </c>
      <c r="C7" s="21">
        <f ca="1">Přehled!C7</f>
        <v>7568694</v>
      </c>
    </row>
    <row r="8" spans="1:3" x14ac:dyDescent="0.2">
      <c r="A8" s="14" t="str">
        <f>Přehled!A8</f>
        <v>červenec</v>
      </c>
      <c r="B8" s="22">
        <f ca="1">Přehled!B8</f>
        <v>27850</v>
      </c>
      <c r="C8" s="21">
        <f ca="1">Přehled!C8</f>
        <v>7318548</v>
      </c>
    </row>
    <row r="9" spans="1:3" x14ac:dyDescent="0.2">
      <c r="A9" s="14" t="str">
        <f>Přehled!A9</f>
        <v>srpen</v>
      </c>
      <c r="B9" s="22">
        <f ca="1">Přehled!B9</f>
        <v>32515</v>
      </c>
      <c r="C9" s="21">
        <f ca="1">Přehled!C9</f>
        <v>8614981</v>
      </c>
    </row>
    <row r="10" spans="1:3" x14ac:dyDescent="0.2">
      <c r="A10" s="14" t="str">
        <f>Přehled!A10</f>
        <v>září</v>
      </c>
      <c r="B10" s="22">
        <f ca="1">Přehled!B10</f>
        <v>37020</v>
      </c>
      <c r="C10" s="21">
        <f ca="1">Přehled!C10</f>
        <v>10294814</v>
      </c>
    </row>
    <row r="11" spans="1:3" x14ac:dyDescent="0.2">
      <c r="A11" s="14" t="str">
        <f>Přehled!A11</f>
        <v>říjen</v>
      </c>
      <c r="B11" s="22">
        <f ca="1">Přehled!B11</f>
        <v>30073</v>
      </c>
      <c r="C11" s="21">
        <f ca="1">Přehled!C11</f>
        <v>7901450</v>
      </c>
    </row>
    <row r="12" spans="1:3" x14ac:dyDescent="0.2">
      <c r="A12" s="14" t="str">
        <f>Přehled!A12</f>
        <v>listopad</v>
      </c>
      <c r="B12" s="22">
        <f ca="1">Přehled!B12</f>
        <v>27063</v>
      </c>
      <c r="C12" s="21">
        <f ca="1">Přehled!C12</f>
        <v>7225537</v>
      </c>
    </row>
    <row r="13" spans="1:3" x14ac:dyDescent="0.2">
      <c r="A13" s="14" t="str">
        <f>Přehled!A13</f>
        <v>prosinec</v>
      </c>
      <c r="B13" s="22">
        <f ca="1">Přehled!B13</f>
        <v>23559</v>
      </c>
      <c r="C13" s="21">
        <f ca="1">Přehled!C13</f>
        <v>6321424</v>
      </c>
    </row>
    <row r="14" spans="1:3" x14ac:dyDescent="0.2">
      <c r="A14" s="14" t="s">
        <v>11</v>
      </c>
      <c r="B14" s="20">
        <f ca="1">TREND($B$2:B13,,,TRUE)</f>
        <v>24891.75641025641</v>
      </c>
    </row>
    <row r="15" spans="1:3" x14ac:dyDescent="0.2">
      <c r="A15" s="14" t="s">
        <v>12</v>
      </c>
      <c r="B15" s="20">
        <f ca="1">TREND($B$2:B14,,,TRUE)</f>
        <v>25626.282192166811</v>
      </c>
    </row>
    <row r="16" spans="1:3" x14ac:dyDescent="0.2">
      <c r="A16" s="14" t="s">
        <v>13</v>
      </c>
      <c r="B16" s="20">
        <f ca="1">TREND($B$2:B15,,,TRUE)</f>
        <v>26080.988628587529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Zadání</vt:lpstr>
      <vt:lpstr>Prodej</vt:lpstr>
      <vt:lpstr>Přehled</vt:lpstr>
      <vt:lpstr>Trend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</dc:creator>
  <cp:lastModifiedBy>Jana Vejpustková</cp:lastModifiedBy>
  <cp:lastPrinted>2011-10-03T05:22:16Z</cp:lastPrinted>
  <dcterms:created xsi:type="dcterms:W3CDTF">2011-01-03T12:50:55Z</dcterms:created>
  <dcterms:modified xsi:type="dcterms:W3CDTF">2012-10-05T09:15:16Z</dcterms:modified>
</cp:coreProperties>
</file>